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ovodstvo\Desktop\OBJAVA WEB\INFORMACIJA O TROŠENJU SREDSTAVA\2024\"/>
    </mc:Choice>
  </mc:AlternateContent>
  <xr:revisionPtr revIDLastSave="0" documentId="13_ncr:1_{34918E0F-31DC-4252-8959-7012AF6AC459}" xr6:coauthVersionLast="37" xr6:coauthVersionMax="37" xr10:uidLastSave="{00000000-0000-0000-0000-000000000000}"/>
  <bookViews>
    <workbookView xWindow="0" yWindow="0" windowWidth="28800" windowHeight="12375" activeTab="1" xr2:uid="{93F43B5E-89EE-4A11-AF58-CEDD94FD3A3A}"/>
  </bookViews>
  <sheets>
    <sheet name="TABLICA 1" sheetId="1" r:id="rId1"/>
    <sheet name="TABLICA 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4" i="1"/>
  <c r="A14" i="2" l="1"/>
  <c r="A13" i="2" s="1"/>
  <c r="A16" i="2" s="1"/>
  <c r="D62" i="1" l="1"/>
  <c r="D60" i="1"/>
  <c r="D23" i="1"/>
  <c r="D39" i="1"/>
  <c r="D21" i="1"/>
  <c r="D19" i="1"/>
  <c r="D12" i="1"/>
  <c r="D102" i="1" l="1"/>
  <c r="D99" i="1"/>
  <c r="D96" i="1" l="1"/>
  <c r="D94" i="1"/>
  <c r="D92" i="1"/>
  <c r="D89" i="1"/>
  <c r="D90" i="1" s="1"/>
  <c r="D87" i="1"/>
  <c r="D88" i="1" s="1"/>
  <c r="D86" i="1"/>
  <c r="D84" i="1"/>
  <c r="D82" i="1"/>
  <c r="D80" i="1"/>
  <c r="D78" i="1"/>
  <c r="D75" i="1"/>
  <c r="D74" i="1"/>
  <c r="D72" i="1"/>
  <c r="D69" i="1"/>
  <c r="D70" i="1" s="1"/>
  <c r="D68" i="1"/>
  <c r="D66" i="1"/>
  <c r="D63" i="1"/>
  <c r="D57" i="1"/>
  <c r="D55" i="1"/>
  <c r="D53" i="1"/>
  <c r="D52" i="1"/>
  <c r="D50" i="1"/>
  <c r="D48" i="1"/>
  <c r="D44" i="1"/>
  <c r="D42" i="1"/>
  <c r="D40" i="1"/>
  <c r="D37" i="1"/>
  <c r="D34" i="1"/>
  <c r="D33" i="1"/>
  <c r="D31" i="1"/>
  <c r="D29" i="1"/>
  <c r="D27" i="1"/>
  <c r="D24" i="1"/>
  <c r="D13" i="1"/>
  <c r="D11" i="1"/>
  <c r="D64" i="1" l="1"/>
  <c r="D35" i="1"/>
  <c r="D54" i="1"/>
  <c r="D25" i="1"/>
  <c r="D56" i="1"/>
  <c r="D76" i="1"/>
  <c r="D58" i="1"/>
  <c r="D103" i="1" l="1"/>
</calcChain>
</file>

<file path=xl/sharedStrings.xml><?xml version="1.0" encoding="utf-8"?>
<sst xmlns="http://schemas.openxmlformats.org/spreadsheetml/2006/main" count="214" uniqueCount="136">
  <si>
    <t>POMORSKA ŠKOLA</t>
  </si>
  <si>
    <t>Split</t>
  </si>
  <si>
    <t xml:space="preserve">INFORMACIJA O TROŠENJU SREDSTAVA </t>
  </si>
  <si>
    <t>ZA SIJEČANJ 2024. GODINE</t>
  </si>
  <si>
    <t>Naziv primatelja</t>
  </si>
  <si>
    <t>OIB primatelja</t>
  </si>
  <si>
    <t>Sjedište primatelja</t>
  </si>
  <si>
    <t>Način objave isplaćenog iznosa</t>
  </si>
  <si>
    <t>Vrsta rashoda i izdatka</t>
  </si>
  <si>
    <t>OTP Banka d.d.</t>
  </si>
  <si>
    <t>3431 Bankarske usluge i usluge platnog prometa</t>
  </si>
  <si>
    <t>Ukupno OTP Banka d.d.</t>
  </si>
  <si>
    <t>Tramax d.o.o.</t>
  </si>
  <si>
    <t>Ukupno Tramax d.o.o.</t>
  </si>
  <si>
    <t>Bendić papir d.o.o.</t>
  </si>
  <si>
    <t>4221 Uredska oprema i namještaj</t>
  </si>
  <si>
    <t>Ukupno Bendić papir d.o.o.</t>
  </si>
  <si>
    <t>Obrt za proizvodnju, računalne i srodne djelatnosti NET, vl. Damir Milovac</t>
  </si>
  <si>
    <t>Ukupno Obrt za proizvodnju, računalne i srodne djelatnosti NET, vl. Damir Milovac</t>
  </si>
  <si>
    <t>GUSAR, obrt za ugostiteljstvo, vl.Marko Balić</t>
  </si>
  <si>
    <t>Ukupno GUSAR, obrt za ugostiteljstvo, vl.Marko Balić</t>
  </si>
  <si>
    <t>Nort d.o.o.</t>
  </si>
  <si>
    <t>Zagreb</t>
  </si>
  <si>
    <t>Ukupno NORT d.o.o.</t>
  </si>
  <si>
    <t>CDS BOND d.o.o.</t>
  </si>
  <si>
    <t>Ukupno CDS BOND d.o.o.</t>
  </si>
  <si>
    <t>Čistoća d.o.o.</t>
  </si>
  <si>
    <t>Ukupno Čistoća d.o.o.</t>
  </si>
  <si>
    <t>Enel Split d.o.o.</t>
  </si>
  <si>
    <t>3238 Računalne usluge</t>
  </si>
  <si>
    <t>Ukupno Enel Split d.o.o.</t>
  </si>
  <si>
    <t>AP-SPLIT, RACUNALNE I SRODNE AKTIVNOSTI, D.O.O.</t>
  </si>
  <si>
    <t>Ukupno AP-SPLIT, RACUNALNE I SRODNE AKTIVNOSTI, D.O.O.</t>
  </si>
  <si>
    <t>Hanza Media d.o.o.</t>
  </si>
  <si>
    <t>Ukupno Hanza Media d.o.o.</t>
  </si>
  <si>
    <t>Hrgota d.o.o.</t>
  </si>
  <si>
    <t>Solin</t>
  </si>
  <si>
    <t>Ukupno Hrgota d.o.o.</t>
  </si>
  <si>
    <t>HEP-OPSKRBA d.o.o.</t>
  </si>
  <si>
    <t>3223 Električna energija</t>
  </si>
  <si>
    <t>Ukupno HEP-OPSKRBA d.o.o.</t>
  </si>
  <si>
    <t>Ikea Hrvatska d.o.o.</t>
  </si>
  <si>
    <t>Sesvete-Kraljevac</t>
  </si>
  <si>
    <t>3225 Sitni inventar</t>
  </si>
  <si>
    <t>Ukupno Ikea Hrvatska d.o.o.</t>
  </si>
  <si>
    <t>Vodovod i kanalizacija Split d.o.o.</t>
  </si>
  <si>
    <t>Ukupno Vodovod i kanalizacija Split d.o.o.</t>
  </si>
  <si>
    <t>POSLOVNI EDUKATOR ZA SAVJETOVANJE d.o.o.o.</t>
  </si>
  <si>
    <t>Kaštel Sućurac</t>
  </si>
  <si>
    <t>Ukupno POSLOVNI EDUKATOR ZA SAVJETOVANJE d.o.o.o.</t>
  </si>
  <si>
    <t>Facility Service d.o.o.</t>
  </si>
  <si>
    <t>Ukupno Facility Service d.o.o.</t>
  </si>
  <si>
    <t>G.B.T. Atest d.o.o.</t>
  </si>
  <si>
    <t>Ukupno G.B.T. Atest d.o.o.</t>
  </si>
  <si>
    <t>U.O. Borsalino</t>
  </si>
  <si>
    <t>3293 Reprezentacija</t>
  </si>
  <si>
    <t>Ukupno U.O. Borsalino</t>
  </si>
  <si>
    <t>Hannah Tekstil d.o.o.</t>
  </si>
  <si>
    <t>3227 Službena radna i zaštitna odjeća i obuća</t>
  </si>
  <si>
    <t>Ukupno Hannah Tekstil d.o.o.</t>
  </si>
  <si>
    <t>In Rebus d.o.o.</t>
  </si>
  <si>
    <t>Ukupno In Rebus d.o.o.</t>
  </si>
  <si>
    <t>Electronic Security d.o.o.</t>
  </si>
  <si>
    <t>4227 Uređaji</t>
  </si>
  <si>
    <t>Ukupno Electronic Security d.o.o.</t>
  </si>
  <si>
    <t>Opstanak d.o.o.</t>
  </si>
  <si>
    <t>Ukupno Opstanak d.o.o.</t>
  </si>
  <si>
    <t>Telemach Hrvatska d.o.o.</t>
  </si>
  <si>
    <t>3231 Usluge telefona, telefaksa</t>
  </si>
  <si>
    <t>Ukupno Telemach Hrvatska d.o.o.</t>
  </si>
  <si>
    <t>A1 Hrvatska d.o.o.</t>
  </si>
  <si>
    <t>Ukupno A1 Hrvatska d.o.o.</t>
  </si>
  <si>
    <t>Velika Gorica</t>
  </si>
  <si>
    <t>HP-Hrvatska pošta d.d.</t>
  </si>
  <si>
    <t>Ukupno HP-Hrvatska pošta d.d.</t>
  </si>
  <si>
    <t>Školske novine d.o.o.</t>
  </si>
  <si>
    <t>Ukupno Školske novine d.o.o.</t>
  </si>
  <si>
    <t>Hrvatska zajednica računovođa i financijskih djelatnika</t>
  </si>
  <si>
    <t>Ukupno Hrvatska zajednica računovođa i financijskih djelatnika</t>
  </si>
  <si>
    <t>Grad Split</t>
  </si>
  <si>
    <t>Ukupno Grad Split</t>
  </si>
  <si>
    <t>Hrvatska mreža školskih knjižničara</t>
  </si>
  <si>
    <t>Bjelovar</t>
  </si>
  <si>
    <t>Ukupno Hrvatska mreža školskih knjižničara</t>
  </si>
  <si>
    <t>Kovačić konzalting d.o.o.</t>
  </si>
  <si>
    <t>Trogir</t>
  </si>
  <si>
    <t>Ukupno Kovačić Konzalting d.o.o.</t>
  </si>
  <si>
    <t>UKUPNO ZA SIJEČANJ 2024.</t>
  </si>
  <si>
    <t>Jelena Krčum</t>
  </si>
  <si>
    <t>3111 Bruto plaće za redovan rad (ukupni iznos bez bolovanja na teret HZZO-a)</t>
  </si>
  <si>
    <t>3132 Doprinosi na bruto plaću</t>
  </si>
  <si>
    <t>3121 Ostali rashodi za zaposlene</t>
  </si>
  <si>
    <t>3212 Naknade za prijevoz na posao i s posla</t>
  </si>
  <si>
    <t>Splitsko-dalmatinska županija</t>
  </si>
  <si>
    <t>Ukupno Splitsko-dalmatinska županija</t>
  </si>
  <si>
    <t>Državni proračun RH</t>
  </si>
  <si>
    <t>Ukupno Državni proračun RH</t>
  </si>
  <si>
    <t>Financijska agencija</t>
  </si>
  <si>
    <t>Ukupno Financijska agencija</t>
  </si>
  <si>
    <t>Sveučilište u Zadru</t>
  </si>
  <si>
    <t>Ukupno Sveučilište u Zadru</t>
  </si>
  <si>
    <t>Zadar</t>
  </si>
  <si>
    <t>NOAH, zajednicki obrt za trgovinu i usluge, vl. Ira Dubaic i Leo Peric</t>
  </si>
  <si>
    <t>Ukupno NOAH, zajednicki obrt za trgovinu i usluge, vl. Ira Dubaic i Leo Peric</t>
  </si>
  <si>
    <t>Zrinsko-Frankopanska 36</t>
  </si>
  <si>
    <t>21000 Split</t>
  </si>
  <si>
    <t>3237 Intelektualne i osobne usluge (ugovor o djelu - neto iznos)</t>
  </si>
  <si>
    <t>3238 Intelektualne i osobne usluge (ugovor o djelu - porezi i doprinosi)</t>
  </si>
  <si>
    <t>Ukupno Ugovor o djelu</t>
  </si>
  <si>
    <t>3237 Intelektualne i osobne usluge (učenički servis - neto iznos)</t>
  </si>
  <si>
    <t>Učenici</t>
  </si>
  <si>
    <t>Ukupno Učenički servis</t>
  </si>
  <si>
    <t>3238 Intelektualne i osobne usluge (učenički servis - doprinos MIO i Zdravstveno)</t>
  </si>
  <si>
    <t>Tedi Poslovanje d.o.o.</t>
  </si>
  <si>
    <t>Ukupno Tedi Poslovanje d.o.o.</t>
  </si>
  <si>
    <t>Obrt Staklo - Kaštela, vl. Natko Rapić</t>
  </si>
  <si>
    <t>Kaštel Stari</t>
  </si>
  <si>
    <t>Delmarc d.o.o.</t>
  </si>
  <si>
    <t>Plodine d.d.</t>
  </si>
  <si>
    <t>Rijeka</t>
  </si>
  <si>
    <t>Ukupno Staklo - Kaštela, vl. Natko Rapić</t>
  </si>
  <si>
    <t>Ukupno Delmarc d.o.o.</t>
  </si>
  <si>
    <t>Ukupno Plodine d.d.</t>
  </si>
  <si>
    <t>3241 Naknade troškova službenog puta osobama izvan radnog odnosa (isplaćene akontacije za putovanja učenika - Erasmus projekt)</t>
  </si>
  <si>
    <t>3211 Službena putovanja (uključuje isplaćene akontacije za putovanja profesora - Erasmus projekt)</t>
  </si>
  <si>
    <t>3221 Uredski materijal i ostali materijalni rashodi</t>
  </si>
  <si>
    <t>3239 Ostale usluge</t>
  </si>
  <si>
    <t>3232 Usluge tekućeg i investicijskog održavanja</t>
  </si>
  <si>
    <t>3234 Komunalne usluge</t>
  </si>
  <si>
    <t>4223 Oprema za grijanje, ventilaciju i hlađenje</t>
  </si>
  <si>
    <t xml:space="preserve">3239 Ostale usluge </t>
  </si>
  <si>
    <t>3231 Poštarina (pisma, tiskanice i sl.)</t>
  </si>
  <si>
    <t>3294 Članarina</t>
  </si>
  <si>
    <t>3235 Zakupnine i najamnine</t>
  </si>
  <si>
    <t>3295 Naknade i pristojbe</t>
  </si>
  <si>
    <t>3237 Intelektualne i osobne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</si>
</sst>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4" fontId="0" fillId="0" borderId="1" xfId="0" applyNumberFormat="1" applyBorder="1"/>
    <xf numFmtId="4" fontId="0" fillId="0" borderId="0" xfId="0" applyNumberFormat="1"/>
    <xf numFmtId="4" fontId="0" fillId="2" borderId="1" xfId="0" applyNumberForma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4" fontId="3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 wrapText="1"/>
    </xf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3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A3189-9301-4426-A346-21AAF7FC8C81}">
  <dimension ref="A1:W103"/>
  <sheetViews>
    <sheetView workbookViewId="0">
      <selection activeCell="C9" sqref="C9"/>
    </sheetView>
  </sheetViews>
  <sheetFormatPr defaultRowHeight="15" x14ac:dyDescent="0.25"/>
  <cols>
    <col min="1" max="1" width="44.28515625" customWidth="1"/>
    <col min="2" max="2" width="12.7109375" customWidth="1"/>
    <col min="3" max="3" width="15.42578125" customWidth="1"/>
    <col min="4" max="4" width="12.5703125" style="5" customWidth="1"/>
    <col min="5" max="5" width="40.5703125" customWidth="1"/>
    <col min="8" max="23" width="8.85546875" style="5"/>
  </cols>
  <sheetData>
    <row r="1" spans="1:23" x14ac:dyDescent="0.25">
      <c r="A1" s="9" t="s">
        <v>0</v>
      </c>
      <c r="B1" s="9"/>
    </row>
    <row r="2" spans="1:23" x14ac:dyDescent="0.25">
      <c r="A2" s="9" t="s">
        <v>104</v>
      </c>
      <c r="B2" s="9"/>
    </row>
    <row r="3" spans="1:23" x14ac:dyDescent="0.25">
      <c r="A3" s="9" t="s">
        <v>105</v>
      </c>
      <c r="B3" s="9"/>
    </row>
    <row r="6" spans="1:23" ht="15.6" customHeight="1" x14ac:dyDescent="0.25">
      <c r="A6" s="34" t="s">
        <v>2</v>
      </c>
      <c r="B6" s="34"/>
      <c r="C6" s="34"/>
      <c r="D6" s="34"/>
      <c r="E6" s="34"/>
    </row>
    <row r="7" spans="1:23" x14ac:dyDescent="0.25">
      <c r="A7" s="34" t="s">
        <v>3</v>
      </c>
      <c r="B7" s="34"/>
      <c r="C7" s="34"/>
      <c r="D7" s="34"/>
      <c r="E7" s="34"/>
    </row>
    <row r="9" spans="1:23" s="25" customFormat="1" ht="45" x14ac:dyDescent="0.25">
      <c r="A9" s="23" t="s">
        <v>4</v>
      </c>
      <c r="B9" s="23" t="s">
        <v>5</v>
      </c>
      <c r="C9" s="23" t="s">
        <v>6</v>
      </c>
      <c r="D9" s="24" t="s">
        <v>7</v>
      </c>
      <c r="E9" s="23" t="s">
        <v>8</v>
      </c>
      <c r="F9" s="19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</row>
    <row r="10" spans="1:23" ht="30" x14ac:dyDescent="0.25">
      <c r="A10" s="1" t="s">
        <v>9</v>
      </c>
      <c r="B10" s="1">
        <v>52508873833</v>
      </c>
      <c r="C10" s="1" t="s">
        <v>1</v>
      </c>
      <c r="D10" s="4">
        <v>89.96</v>
      </c>
      <c r="E10" s="2" t="s">
        <v>10</v>
      </c>
    </row>
    <row r="11" spans="1:23" x14ac:dyDescent="0.25">
      <c r="A11" s="28" t="s">
        <v>11</v>
      </c>
      <c r="B11" s="29"/>
      <c r="C11" s="30"/>
      <c r="D11" s="6">
        <f>SUM(D10)</f>
        <v>89.96</v>
      </c>
      <c r="E11" s="3"/>
    </row>
    <row r="12" spans="1:23" ht="30" x14ac:dyDescent="0.25">
      <c r="A12" s="1" t="s">
        <v>12</v>
      </c>
      <c r="B12" s="1">
        <v>21270210680</v>
      </c>
      <c r="C12" s="1" t="s">
        <v>1</v>
      </c>
      <c r="D12" s="4">
        <f>1114.34+18+14.25</f>
        <v>1146.5899999999999</v>
      </c>
      <c r="E12" s="2" t="s">
        <v>125</v>
      </c>
    </row>
    <row r="13" spans="1:23" x14ac:dyDescent="0.25">
      <c r="A13" s="28" t="s">
        <v>13</v>
      </c>
      <c r="B13" s="29"/>
      <c r="C13" s="30"/>
      <c r="D13" s="6">
        <f>SUM(D12)</f>
        <v>1146.5899999999999</v>
      </c>
      <c r="E13" s="3"/>
    </row>
    <row r="14" spans="1:23" ht="30" x14ac:dyDescent="0.25">
      <c r="A14" s="1" t="s">
        <v>14</v>
      </c>
      <c r="B14" s="1">
        <v>38644175459</v>
      </c>
      <c r="C14" s="1" t="s">
        <v>1</v>
      </c>
      <c r="D14" s="4">
        <f>294.53+1554.59</f>
        <v>1849.12</v>
      </c>
      <c r="E14" s="2" t="s">
        <v>125</v>
      </c>
    </row>
    <row r="15" spans="1:23" x14ac:dyDescent="0.25">
      <c r="A15" s="1" t="s">
        <v>14</v>
      </c>
      <c r="B15" s="1">
        <v>38644175459</v>
      </c>
      <c r="C15" s="1" t="s">
        <v>1</v>
      </c>
      <c r="D15" s="4">
        <v>35.770000000000003</v>
      </c>
      <c r="E15" s="1" t="s">
        <v>126</v>
      </c>
    </row>
    <row r="16" spans="1:23" x14ac:dyDescent="0.25">
      <c r="A16" s="1" t="s">
        <v>14</v>
      </c>
      <c r="B16" s="1">
        <v>38644175459</v>
      </c>
      <c r="C16" s="1" t="s">
        <v>1</v>
      </c>
      <c r="D16" s="4">
        <v>493.75</v>
      </c>
      <c r="E16" s="1" t="s">
        <v>15</v>
      </c>
    </row>
    <row r="17" spans="1:5" x14ac:dyDescent="0.25">
      <c r="A17" s="28" t="s">
        <v>16</v>
      </c>
      <c r="B17" s="29"/>
      <c r="C17" s="30"/>
      <c r="D17" s="6">
        <f>SUM(D14:D16)</f>
        <v>2378.64</v>
      </c>
      <c r="E17" s="3"/>
    </row>
    <row r="18" spans="1:5" ht="30" x14ac:dyDescent="0.25">
      <c r="A18" s="21" t="s">
        <v>113</v>
      </c>
      <c r="B18" s="21">
        <v>5614216244</v>
      </c>
      <c r="C18" s="21" t="s">
        <v>22</v>
      </c>
      <c r="D18" s="20">
        <v>6</v>
      </c>
      <c r="E18" s="2" t="s">
        <v>125</v>
      </c>
    </row>
    <row r="19" spans="1:5" x14ac:dyDescent="0.25">
      <c r="A19" s="28" t="s">
        <v>114</v>
      </c>
      <c r="B19" s="29"/>
      <c r="C19" s="30"/>
      <c r="D19" s="6">
        <f>D18</f>
        <v>6</v>
      </c>
      <c r="E19" s="3"/>
    </row>
    <row r="20" spans="1:5" ht="30" x14ac:dyDescent="0.25">
      <c r="A20" s="21" t="s">
        <v>115</v>
      </c>
      <c r="B20" s="21">
        <v>97599398767</v>
      </c>
      <c r="C20" s="21" t="s">
        <v>116</v>
      </c>
      <c r="D20" s="20">
        <v>33.07</v>
      </c>
      <c r="E20" s="2" t="s">
        <v>125</v>
      </c>
    </row>
    <row r="21" spans="1:5" x14ac:dyDescent="0.25">
      <c r="A21" s="28" t="s">
        <v>120</v>
      </c>
      <c r="B21" s="29"/>
      <c r="C21" s="30"/>
      <c r="D21" s="6">
        <f>D20</f>
        <v>33.07</v>
      </c>
      <c r="E21" s="3"/>
    </row>
    <row r="22" spans="1:5" ht="30" x14ac:dyDescent="0.25">
      <c r="A22" s="21" t="s">
        <v>117</v>
      </c>
      <c r="B22" s="21">
        <v>15107641649</v>
      </c>
      <c r="C22" s="21" t="s">
        <v>1</v>
      </c>
      <c r="D22" s="20">
        <v>22.88</v>
      </c>
      <c r="E22" s="2" t="s">
        <v>125</v>
      </c>
    </row>
    <row r="23" spans="1:5" x14ac:dyDescent="0.25">
      <c r="A23" s="28" t="s">
        <v>121</v>
      </c>
      <c r="B23" s="29"/>
      <c r="C23" s="30"/>
      <c r="D23" s="6">
        <f>D22</f>
        <v>22.88</v>
      </c>
      <c r="E23" s="3"/>
    </row>
    <row r="24" spans="1:5" ht="30" x14ac:dyDescent="0.25">
      <c r="A24" s="2" t="s">
        <v>17</v>
      </c>
      <c r="B24" s="1">
        <v>59360951057</v>
      </c>
      <c r="C24" s="1" t="s">
        <v>1</v>
      </c>
      <c r="D24" s="4">
        <f>82.95+164.25</f>
        <v>247.2</v>
      </c>
      <c r="E24" s="2" t="s">
        <v>127</v>
      </c>
    </row>
    <row r="25" spans="1:5" x14ac:dyDescent="0.25">
      <c r="A25" s="28" t="s">
        <v>18</v>
      </c>
      <c r="B25" s="29"/>
      <c r="C25" s="30"/>
      <c r="D25" s="6">
        <f>SUM(D24)</f>
        <v>247.2</v>
      </c>
      <c r="E25" s="3"/>
    </row>
    <row r="26" spans="1:5" x14ac:dyDescent="0.25">
      <c r="A26" s="2" t="s">
        <v>19</v>
      </c>
      <c r="B26" s="1">
        <v>15221460184</v>
      </c>
      <c r="C26" s="1" t="s">
        <v>1</v>
      </c>
      <c r="D26" s="4">
        <v>720</v>
      </c>
      <c r="E26" s="1" t="s">
        <v>55</v>
      </c>
    </row>
    <row r="27" spans="1:5" x14ac:dyDescent="0.25">
      <c r="A27" s="28" t="s">
        <v>20</v>
      </c>
      <c r="B27" s="29"/>
      <c r="C27" s="30"/>
      <c r="D27" s="6">
        <f>SUM(D26)</f>
        <v>720</v>
      </c>
      <c r="E27" s="3"/>
    </row>
    <row r="28" spans="1:5" x14ac:dyDescent="0.25">
      <c r="A28" s="1" t="s">
        <v>21</v>
      </c>
      <c r="B28" s="1">
        <v>50996247148</v>
      </c>
      <c r="C28" s="1" t="s">
        <v>22</v>
      </c>
      <c r="D28" s="4">
        <v>768.75</v>
      </c>
      <c r="E28" s="1" t="s">
        <v>133</v>
      </c>
    </row>
    <row r="29" spans="1:5" x14ac:dyDescent="0.25">
      <c r="A29" s="28" t="s">
        <v>23</v>
      </c>
      <c r="B29" s="29"/>
      <c r="C29" s="30"/>
      <c r="D29" s="6">
        <f>SUM(D28)</f>
        <v>768.75</v>
      </c>
      <c r="E29" s="3"/>
    </row>
    <row r="30" spans="1:5" x14ac:dyDescent="0.25">
      <c r="A30" s="1" t="s">
        <v>24</v>
      </c>
      <c r="B30" s="1">
        <v>5779404606</v>
      </c>
      <c r="C30" s="1" t="s">
        <v>22</v>
      </c>
      <c r="D30" s="4">
        <v>31.2</v>
      </c>
      <c r="E30" s="1" t="s">
        <v>126</v>
      </c>
    </row>
    <row r="31" spans="1:5" x14ac:dyDescent="0.25">
      <c r="A31" s="28" t="s">
        <v>25</v>
      </c>
      <c r="B31" s="29"/>
      <c r="C31" s="30"/>
      <c r="D31" s="6">
        <f>SUM(D30)</f>
        <v>31.2</v>
      </c>
      <c r="E31" s="3"/>
    </row>
    <row r="32" spans="1:5" x14ac:dyDescent="0.25">
      <c r="A32" s="1" t="s">
        <v>26</v>
      </c>
      <c r="B32" s="1">
        <v>38812451417</v>
      </c>
      <c r="C32" s="1" t="s">
        <v>1</v>
      </c>
      <c r="D32" s="4">
        <v>208.9</v>
      </c>
      <c r="E32" s="1" t="s">
        <v>128</v>
      </c>
    </row>
    <row r="33" spans="1:5" x14ac:dyDescent="0.25">
      <c r="A33" s="28" t="s">
        <v>27</v>
      </c>
      <c r="B33" s="29"/>
      <c r="C33" s="30"/>
      <c r="D33" s="6">
        <f>SUM(D32)</f>
        <v>208.9</v>
      </c>
      <c r="E33" s="3"/>
    </row>
    <row r="34" spans="1:5" x14ac:dyDescent="0.25">
      <c r="A34" s="1" t="s">
        <v>28</v>
      </c>
      <c r="B34" s="1">
        <v>34987217891</v>
      </c>
      <c r="C34" s="1" t="s">
        <v>1</v>
      </c>
      <c r="D34" s="4">
        <f>207.5+65</f>
        <v>272.5</v>
      </c>
      <c r="E34" s="1" t="s">
        <v>29</v>
      </c>
    </row>
    <row r="35" spans="1:5" x14ac:dyDescent="0.25">
      <c r="A35" s="28" t="s">
        <v>30</v>
      </c>
      <c r="B35" s="29"/>
      <c r="C35" s="30"/>
      <c r="D35" s="6">
        <f>SUM(D34)</f>
        <v>272.5</v>
      </c>
      <c r="E35" s="3"/>
    </row>
    <row r="36" spans="1:5" ht="30" x14ac:dyDescent="0.25">
      <c r="A36" s="2" t="s">
        <v>31</v>
      </c>
      <c r="B36" s="1">
        <v>82888704837</v>
      </c>
      <c r="C36" s="1" t="s">
        <v>1</v>
      </c>
      <c r="D36" s="4">
        <v>31.54</v>
      </c>
      <c r="E36" s="1" t="s">
        <v>29</v>
      </c>
    </row>
    <row r="37" spans="1:5" x14ac:dyDescent="0.25">
      <c r="A37" s="28" t="s">
        <v>32</v>
      </c>
      <c r="B37" s="29"/>
      <c r="C37" s="30"/>
      <c r="D37" s="6">
        <f>SUM(D36)</f>
        <v>31.54</v>
      </c>
      <c r="E37" s="3"/>
    </row>
    <row r="38" spans="1:5" ht="30" x14ac:dyDescent="0.25">
      <c r="A38" s="1" t="s">
        <v>33</v>
      </c>
      <c r="B38" s="1">
        <v>79517545745</v>
      </c>
      <c r="C38" s="1" t="s">
        <v>22</v>
      </c>
      <c r="D38" s="4">
        <v>33.590000000000003</v>
      </c>
      <c r="E38" s="2" t="s">
        <v>125</v>
      </c>
    </row>
    <row r="39" spans="1:5" x14ac:dyDescent="0.25">
      <c r="A39" s="1" t="s">
        <v>33</v>
      </c>
      <c r="B39" s="1">
        <v>79517545745</v>
      </c>
      <c r="C39" s="1" t="s">
        <v>22</v>
      </c>
      <c r="D39" s="4">
        <f>43.75+67.5</f>
        <v>111.25</v>
      </c>
      <c r="E39" s="1" t="s">
        <v>126</v>
      </c>
    </row>
    <row r="40" spans="1:5" x14ac:dyDescent="0.25">
      <c r="A40" s="28" t="s">
        <v>34</v>
      </c>
      <c r="B40" s="29"/>
      <c r="C40" s="30"/>
      <c r="D40" s="6">
        <f>SUM(D38:D39)</f>
        <v>144.84</v>
      </c>
      <c r="E40" s="3"/>
    </row>
    <row r="41" spans="1:5" ht="30" x14ac:dyDescent="0.25">
      <c r="A41" s="1" t="s">
        <v>35</v>
      </c>
      <c r="B41" s="1">
        <v>4709389507</v>
      </c>
      <c r="C41" s="1" t="s">
        <v>36</v>
      </c>
      <c r="D41" s="4">
        <v>725</v>
      </c>
      <c r="E41" s="2" t="s">
        <v>127</v>
      </c>
    </row>
    <row r="42" spans="1:5" x14ac:dyDescent="0.25">
      <c r="A42" s="28" t="s">
        <v>37</v>
      </c>
      <c r="B42" s="29"/>
      <c r="C42" s="30"/>
      <c r="D42" s="6">
        <f>SUM(D41)</f>
        <v>725</v>
      </c>
      <c r="E42" s="3"/>
    </row>
    <row r="43" spans="1:5" x14ac:dyDescent="0.25">
      <c r="A43" s="1" t="s">
        <v>38</v>
      </c>
      <c r="B43" s="1">
        <v>63073332379</v>
      </c>
      <c r="C43" s="1" t="s">
        <v>22</v>
      </c>
      <c r="D43" s="4">
        <v>1196.0999999999999</v>
      </c>
      <c r="E43" s="1" t="s">
        <v>39</v>
      </c>
    </row>
    <row r="44" spans="1:5" x14ac:dyDescent="0.25">
      <c r="A44" s="28" t="s">
        <v>40</v>
      </c>
      <c r="B44" s="29"/>
      <c r="C44" s="30"/>
      <c r="D44" s="6">
        <f>SUM(D43)</f>
        <v>1196.0999999999999</v>
      </c>
      <c r="E44" s="3"/>
    </row>
    <row r="45" spans="1:5" x14ac:dyDescent="0.25">
      <c r="A45" s="1" t="s">
        <v>41</v>
      </c>
      <c r="B45" s="1">
        <v>21523879111</v>
      </c>
      <c r="C45" s="1" t="s">
        <v>42</v>
      </c>
      <c r="D45" s="4">
        <v>23.87</v>
      </c>
      <c r="E45" s="1" t="s">
        <v>43</v>
      </c>
    </row>
    <row r="46" spans="1:5" ht="30" x14ac:dyDescent="0.25">
      <c r="A46" s="1" t="s">
        <v>41</v>
      </c>
      <c r="B46" s="1">
        <v>21523879111</v>
      </c>
      <c r="C46" s="1" t="s">
        <v>42</v>
      </c>
      <c r="D46" s="4">
        <v>9.2799999999999994</v>
      </c>
      <c r="E46" s="2" t="s">
        <v>125</v>
      </c>
    </row>
    <row r="47" spans="1:5" x14ac:dyDescent="0.25">
      <c r="A47" s="1" t="s">
        <v>41</v>
      </c>
      <c r="B47" s="1">
        <v>21523879111</v>
      </c>
      <c r="C47" s="1" t="s">
        <v>42</v>
      </c>
      <c r="D47" s="4">
        <v>3.49</v>
      </c>
      <c r="E47" s="1" t="s">
        <v>126</v>
      </c>
    </row>
    <row r="48" spans="1:5" x14ac:dyDescent="0.25">
      <c r="A48" s="28" t="s">
        <v>44</v>
      </c>
      <c r="B48" s="29"/>
      <c r="C48" s="30"/>
      <c r="D48" s="6">
        <f>SUM(D45:D47)</f>
        <v>36.64</v>
      </c>
      <c r="E48" s="3"/>
    </row>
    <row r="49" spans="1:5" x14ac:dyDescent="0.25">
      <c r="A49" s="1" t="s">
        <v>45</v>
      </c>
      <c r="B49" s="1">
        <v>56826138353</v>
      </c>
      <c r="C49" s="1" t="s">
        <v>1</v>
      </c>
      <c r="D49" s="4">
        <v>62.38</v>
      </c>
      <c r="E49" s="1" t="s">
        <v>128</v>
      </c>
    </row>
    <row r="50" spans="1:5" x14ac:dyDescent="0.25">
      <c r="A50" s="28" t="s">
        <v>46</v>
      </c>
      <c r="B50" s="29"/>
      <c r="C50" s="30"/>
      <c r="D50" s="6">
        <f>SUM(D49)</f>
        <v>62.38</v>
      </c>
      <c r="E50" s="3"/>
    </row>
    <row r="51" spans="1:5" ht="30" x14ac:dyDescent="0.25">
      <c r="A51" s="2" t="s">
        <v>47</v>
      </c>
      <c r="B51" s="1">
        <v>45065170578</v>
      </c>
      <c r="C51" s="1" t="s">
        <v>48</v>
      </c>
      <c r="D51" s="4">
        <v>150</v>
      </c>
      <c r="E51" s="2" t="s">
        <v>125</v>
      </c>
    </row>
    <row r="52" spans="1:5" x14ac:dyDescent="0.25">
      <c r="A52" s="28" t="s">
        <v>49</v>
      </c>
      <c r="B52" s="29"/>
      <c r="C52" s="30"/>
      <c r="D52" s="6">
        <f>SUM(D51)</f>
        <v>150</v>
      </c>
      <c r="E52" s="3"/>
    </row>
    <row r="53" spans="1:5" ht="30" x14ac:dyDescent="0.25">
      <c r="A53" s="1" t="s">
        <v>50</v>
      </c>
      <c r="B53" s="1">
        <v>1530553235</v>
      </c>
      <c r="C53" s="1" t="s">
        <v>1</v>
      </c>
      <c r="D53" s="4">
        <f>1669+1029</f>
        <v>2698</v>
      </c>
      <c r="E53" s="2" t="s">
        <v>129</v>
      </c>
    </row>
    <row r="54" spans="1:5" x14ac:dyDescent="0.25">
      <c r="A54" s="28" t="s">
        <v>51</v>
      </c>
      <c r="B54" s="29"/>
      <c r="C54" s="30"/>
      <c r="D54" s="6">
        <f>SUM(D53)</f>
        <v>2698</v>
      </c>
      <c r="E54" s="3"/>
    </row>
    <row r="55" spans="1:5" x14ac:dyDescent="0.25">
      <c r="A55" s="1" t="s">
        <v>52</v>
      </c>
      <c r="B55" s="1">
        <v>79100048126</v>
      </c>
      <c r="C55" s="1" t="s">
        <v>1</v>
      </c>
      <c r="D55" s="4">
        <f>66.36+49.78</f>
        <v>116.14</v>
      </c>
      <c r="E55" s="2" t="s">
        <v>130</v>
      </c>
    </row>
    <row r="56" spans="1:5" x14ac:dyDescent="0.25">
      <c r="A56" s="28" t="s">
        <v>53</v>
      </c>
      <c r="B56" s="29"/>
      <c r="C56" s="30"/>
      <c r="D56" s="6">
        <f>SUM(D55)</f>
        <v>116.14</v>
      </c>
      <c r="E56" s="3"/>
    </row>
    <row r="57" spans="1:5" x14ac:dyDescent="0.25">
      <c r="A57" s="1" t="s">
        <v>54</v>
      </c>
      <c r="B57" s="1">
        <v>86676424466</v>
      </c>
      <c r="C57" s="1" t="s">
        <v>1</v>
      </c>
      <c r="D57" s="4">
        <f>319+365.75</f>
        <v>684.75</v>
      </c>
      <c r="E57" s="1" t="s">
        <v>55</v>
      </c>
    </row>
    <row r="58" spans="1:5" x14ac:dyDescent="0.25">
      <c r="A58" s="28" t="s">
        <v>56</v>
      </c>
      <c r="B58" s="29"/>
      <c r="C58" s="30"/>
      <c r="D58" s="6">
        <f>SUM(D57)</f>
        <v>684.75</v>
      </c>
      <c r="E58" s="3"/>
    </row>
    <row r="59" spans="1:5" x14ac:dyDescent="0.25">
      <c r="A59" s="1" t="s">
        <v>118</v>
      </c>
      <c r="B59" s="1">
        <v>92510683607</v>
      </c>
      <c r="C59" s="1" t="s">
        <v>119</v>
      </c>
      <c r="D59" s="4">
        <v>19.73</v>
      </c>
      <c r="E59" s="1" t="s">
        <v>55</v>
      </c>
    </row>
    <row r="60" spans="1:5" x14ac:dyDescent="0.25">
      <c r="A60" s="28" t="s">
        <v>122</v>
      </c>
      <c r="B60" s="29"/>
      <c r="C60" s="30"/>
      <c r="D60" s="6">
        <f>SUM(D59)</f>
        <v>19.73</v>
      </c>
      <c r="E60" s="3"/>
    </row>
    <row r="61" spans="1:5" x14ac:dyDescent="0.25">
      <c r="A61" s="21" t="s">
        <v>113</v>
      </c>
      <c r="B61" s="21">
        <v>5614216244</v>
      </c>
      <c r="C61" s="21" t="s">
        <v>22</v>
      </c>
      <c r="D61" s="4">
        <v>6</v>
      </c>
      <c r="E61" s="1" t="s">
        <v>55</v>
      </c>
    </row>
    <row r="62" spans="1:5" x14ac:dyDescent="0.25">
      <c r="A62" s="28" t="s">
        <v>114</v>
      </c>
      <c r="B62" s="29"/>
      <c r="C62" s="30"/>
      <c r="D62" s="6">
        <f>SUM(D61)</f>
        <v>6</v>
      </c>
      <c r="E62" s="3"/>
    </row>
    <row r="63" spans="1:5" ht="30" x14ac:dyDescent="0.25">
      <c r="A63" s="1" t="s">
        <v>57</v>
      </c>
      <c r="B63" s="1">
        <v>26046122674</v>
      </c>
      <c r="C63" s="1" t="s">
        <v>1</v>
      </c>
      <c r="D63" s="4">
        <f>122.25+61.25</f>
        <v>183.5</v>
      </c>
      <c r="E63" s="2" t="s">
        <v>58</v>
      </c>
    </row>
    <row r="64" spans="1:5" x14ac:dyDescent="0.25">
      <c r="A64" s="28" t="s">
        <v>59</v>
      </c>
      <c r="B64" s="29"/>
      <c r="C64" s="30"/>
      <c r="D64" s="6">
        <f>SUM(D63)</f>
        <v>183.5</v>
      </c>
      <c r="E64" s="3"/>
    </row>
    <row r="65" spans="1:5" x14ac:dyDescent="0.25">
      <c r="A65" s="1" t="s">
        <v>60</v>
      </c>
      <c r="B65" s="1">
        <v>91591564577</v>
      </c>
      <c r="C65" s="1" t="s">
        <v>22</v>
      </c>
      <c r="D65" s="4">
        <v>132.63999999999999</v>
      </c>
      <c r="E65" s="1" t="s">
        <v>29</v>
      </c>
    </row>
    <row r="66" spans="1:5" x14ac:dyDescent="0.25">
      <c r="A66" s="28" t="s">
        <v>61</v>
      </c>
      <c r="B66" s="29"/>
      <c r="C66" s="30"/>
      <c r="D66" s="6">
        <f>SUM(D65)</f>
        <v>132.63999999999999</v>
      </c>
      <c r="E66" s="3"/>
    </row>
    <row r="67" spans="1:5" x14ac:dyDescent="0.25">
      <c r="A67" s="1" t="s">
        <v>62</v>
      </c>
      <c r="B67" s="1">
        <v>3489581187</v>
      </c>
      <c r="C67" s="1" t="s">
        <v>1</v>
      </c>
      <c r="D67" s="4">
        <v>3538.46</v>
      </c>
      <c r="E67" s="1" t="s">
        <v>63</v>
      </c>
    </row>
    <row r="68" spans="1:5" x14ac:dyDescent="0.25">
      <c r="A68" s="28" t="s">
        <v>64</v>
      </c>
      <c r="B68" s="29"/>
      <c r="C68" s="30"/>
      <c r="D68" s="6">
        <f>SUM(D67)</f>
        <v>3538.46</v>
      </c>
      <c r="E68" s="3"/>
    </row>
    <row r="69" spans="1:5" ht="30" x14ac:dyDescent="0.25">
      <c r="A69" s="1" t="s">
        <v>65</v>
      </c>
      <c r="B69" s="1">
        <v>65655698625</v>
      </c>
      <c r="C69" s="1" t="s">
        <v>1</v>
      </c>
      <c r="D69" s="4">
        <f>310.08+238.9</f>
        <v>548.98</v>
      </c>
      <c r="E69" s="2" t="s">
        <v>127</v>
      </c>
    </row>
    <row r="70" spans="1:5" x14ac:dyDescent="0.25">
      <c r="A70" s="28" t="s">
        <v>66</v>
      </c>
      <c r="B70" s="29"/>
      <c r="C70" s="30"/>
      <c r="D70" s="6">
        <f>SUM(D69)</f>
        <v>548.98</v>
      </c>
      <c r="E70" s="3"/>
    </row>
    <row r="71" spans="1:5" x14ac:dyDescent="0.25">
      <c r="A71" s="1" t="s">
        <v>67</v>
      </c>
      <c r="B71" s="1">
        <v>70133616033</v>
      </c>
      <c r="C71" s="1" t="s">
        <v>22</v>
      </c>
      <c r="D71" s="4">
        <v>264.31</v>
      </c>
      <c r="E71" s="1" t="s">
        <v>68</v>
      </c>
    </row>
    <row r="72" spans="1:5" x14ac:dyDescent="0.25">
      <c r="A72" s="28" t="s">
        <v>69</v>
      </c>
      <c r="B72" s="29"/>
      <c r="C72" s="30"/>
      <c r="D72" s="6">
        <f>SUM(D71)</f>
        <v>264.31</v>
      </c>
      <c r="E72" s="3"/>
    </row>
    <row r="73" spans="1:5" x14ac:dyDescent="0.25">
      <c r="A73" s="1" t="s">
        <v>70</v>
      </c>
      <c r="B73" s="1">
        <v>29524210204</v>
      </c>
      <c r="C73" s="1" t="s">
        <v>22</v>
      </c>
      <c r="D73" s="4">
        <v>121.63</v>
      </c>
      <c r="E73" s="1" t="s">
        <v>68</v>
      </c>
    </row>
    <row r="74" spans="1:5" x14ac:dyDescent="0.25">
      <c r="A74" s="28" t="s">
        <v>71</v>
      </c>
      <c r="B74" s="29"/>
      <c r="C74" s="30"/>
      <c r="D74" s="6">
        <f>SUM(D73)</f>
        <v>121.63</v>
      </c>
      <c r="E74" s="3"/>
    </row>
    <row r="75" spans="1:5" x14ac:dyDescent="0.25">
      <c r="A75" s="1" t="s">
        <v>73</v>
      </c>
      <c r="B75" s="1">
        <v>87311810356</v>
      </c>
      <c r="C75" s="1" t="s">
        <v>72</v>
      </c>
      <c r="D75" s="4">
        <f>67.56+8.11</f>
        <v>75.67</v>
      </c>
      <c r="E75" s="1" t="s">
        <v>131</v>
      </c>
    </row>
    <row r="76" spans="1:5" x14ac:dyDescent="0.25">
      <c r="A76" s="28" t="s">
        <v>74</v>
      </c>
      <c r="B76" s="29"/>
      <c r="C76" s="30"/>
      <c r="D76" s="6">
        <f>SUM(D75)</f>
        <v>75.67</v>
      </c>
      <c r="E76" s="3"/>
    </row>
    <row r="77" spans="1:5" ht="30" x14ac:dyDescent="0.25">
      <c r="A77" s="1" t="s">
        <v>75</v>
      </c>
      <c r="B77" s="1">
        <v>24796394086</v>
      </c>
      <c r="C77" s="1" t="s">
        <v>22</v>
      </c>
      <c r="D77" s="4">
        <v>109.99</v>
      </c>
      <c r="E77" s="2" t="s">
        <v>125</v>
      </c>
    </row>
    <row r="78" spans="1:5" x14ac:dyDescent="0.25">
      <c r="A78" s="28" t="s">
        <v>76</v>
      </c>
      <c r="B78" s="29"/>
      <c r="C78" s="30"/>
      <c r="D78" s="6">
        <f>SUM(D77)</f>
        <v>109.99</v>
      </c>
      <c r="E78" s="3"/>
    </row>
    <row r="79" spans="1:5" ht="30" x14ac:dyDescent="0.25">
      <c r="A79" s="2" t="s">
        <v>77</v>
      </c>
      <c r="B79" s="1">
        <v>75508100288</v>
      </c>
      <c r="C79" s="1" t="s">
        <v>22</v>
      </c>
      <c r="D79" s="4">
        <v>195</v>
      </c>
      <c r="E79" s="2" t="s">
        <v>125</v>
      </c>
    </row>
    <row r="80" spans="1:5" x14ac:dyDescent="0.25">
      <c r="A80" s="28" t="s">
        <v>78</v>
      </c>
      <c r="B80" s="29"/>
      <c r="C80" s="30"/>
      <c r="D80" s="6">
        <f>SUM(D79)</f>
        <v>195</v>
      </c>
      <c r="E80" s="3"/>
    </row>
    <row r="81" spans="1:5" x14ac:dyDescent="0.25">
      <c r="A81" s="1" t="s">
        <v>79</v>
      </c>
      <c r="B81" s="1">
        <v>78755598868</v>
      </c>
      <c r="C81" s="1" t="s">
        <v>1</v>
      </c>
      <c r="D81" s="4">
        <v>195</v>
      </c>
      <c r="E81" s="2" t="s">
        <v>128</v>
      </c>
    </row>
    <row r="82" spans="1:5" x14ac:dyDescent="0.25">
      <c r="A82" s="28" t="s">
        <v>80</v>
      </c>
      <c r="B82" s="29"/>
      <c r="C82" s="30"/>
      <c r="D82" s="6">
        <f>SUM(D81)</f>
        <v>195</v>
      </c>
      <c r="E82" s="3"/>
    </row>
    <row r="83" spans="1:5" x14ac:dyDescent="0.25">
      <c r="A83" s="1" t="s">
        <v>81</v>
      </c>
      <c r="B83" s="1">
        <v>29448048238</v>
      </c>
      <c r="C83" s="1" t="s">
        <v>82</v>
      </c>
      <c r="D83" s="4">
        <v>8</v>
      </c>
      <c r="E83" s="1" t="s">
        <v>132</v>
      </c>
    </row>
    <row r="84" spans="1:5" x14ac:dyDescent="0.25">
      <c r="A84" s="28" t="s">
        <v>83</v>
      </c>
      <c r="B84" s="29"/>
      <c r="C84" s="30"/>
      <c r="D84" s="6">
        <f>SUM(D83)</f>
        <v>8</v>
      </c>
      <c r="E84" s="3"/>
    </row>
    <row r="85" spans="1:5" x14ac:dyDescent="0.25">
      <c r="A85" s="1" t="s">
        <v>84</v>
      </c>
      <c r="B85" s="1">
        <v>79608058419</v>
      </c>
      <c r="C85" s="1" t="s">
        <v>85</v>
      </c>
      <c r="D85" s="4">
        <v>497.71</v>
      </c>
      <c r="E85" s="1" t="s">
        <v>135</v>
      </c>
    </row>
    <row r="86" spans="1:5" x14ac:dyDescent="0.25">
      <c r="A86" s="28" t="s">
        <v>86</v>
      </c>
      <c r="B86" s="29"/>
      <c r="C86" s="30"/>
      <c r="D86" s="6">
        <f>SUM(D85)</f>
        <v>497.71</v>
      </c>
      <c r="E86" s="3"/>
    </row>
    <row r="87" spans="1:5" x14ac:dyDescent="0.25">
      <c r="A87" s="1" t="s">
        <v>93</v>
      </c>
      <c r="B87" s="1">
        <v>40781519492</v>
      </c>
      <c r="C87" s="1" t="s">
        <v>1</v>
      </c>
      <c r="D87" s="4">
        <f>18.27+24.58</f>
        <v>42.849999999999994</v>
      </c>
      <c r="E87" s="1" t="s">
        <v>134</v>
      </c>
    </row>
    <row r="88" spans="1:5" x14ac:dyDescent="0.25">
      <c r="A88" s="28" t="s">
        <v>94</v>
      </c>
      <c r="B88" s="29"/>
      <c r="C88" s="30"/>
      <c r="D88" s="6">
        <f>SUM(D87)</f>
        <v>42.849999999999994</v>
      </c>
      <c r="E88" s="3"/>
    </row>
    <row r="89" spans="1:5" x14ac:dyDescent="0.25">
      <c r="A89" s="1" t="s">
        <v>95</v>
      </c>
      <c r="B89" s="1">
        <v>18683136487</v>
      </c>
      <c r="C89" s="1" t="s">
        <v>22</v>
      </c>
      <c r="D89" s="4">
        <f>7.38+9.95+798</f>
        <v>815.33</v>
      </c>
      <c r="E89" s="1" t="s">
        <v>134</v>
      </c>
    </row>
    <row r="90" spans="1:5" x14ac:dyDescent="0.25">
      <c r="A90" s="28" t="s">
        <v>96</v>
      </c>
      <c r="B90" s="29"/>
      <c r="C90" s="30"/>
      <c r="D90" s="6">
        <f>SUM(D89)</f>
        <v>815.33</v>
      </c>
      <c r="E90" s="3"/>
    </row>
    <row r="91" spans="1:5" x14ac:dyDescent="0.25">
      <c r="A91" s="1" t="s">
        <v>97</v>
      </c>
      <c r="B91" s="1">
        <v>85821130368</v>
      </c>
      <c r="C91" s="1" t="s">
        <v>22</v>
      </c>
      <c r="D91" s="4">
        <v>1.66</v>
      </c>
      <c r="E91" s="1" t="s">
        <v>29</v>
      </c>
    </row>
    <row r="92" spans="1:5" x14ac:dyDescent="0.25">
      <c r="A92" s="28" t="s">
        <v>98</v>
      </c>
      <c r="B92" s="29"/>
      <c r="C92" s="30"/>
      <c r="D92" s="6">
        <f>SUM(D91)</f>
        <v>1.66</v>
      </c>
      <c r="E92" s="3"/>
    </row>
    <row r="93" spans="1:5" x14ac:dyDescent="0.25">
      <c r="A93" s="1" t="s">
        <v>99</v>
      </c>
      <c r="B93" s="1">
        <v>10839679016</v>
      </c>
      <c r="C93" s="1" t="s">
        <v>101</v>
      </c>
      <c r="D93" s="4">
        <v>40</v>
      </c>
      <c r="E93" s="1" t="s">
        <v>134</v>
      </c>
    </row>
    <row r="94" spans="1:5" x14ac:dyDescent="0.25">
      <c r="A94" s="28" t="s">
        <v>100</v>
      </c>
      <c r="B94" s="29"/>
      <c r="C94" s="30"/>
      <c r="D94" s="6">
        <f>SUM(D93)</f>
        <v>40</v>
      </c>
      <c r="E94" s="3"/>
    </row>
    <row r="95" spans="1:5" ht="30" x14ac:dyDescent="0.25">
      <c r="A95" s="2" t="s">
        <v>102</v>
      </c>
      <c r="B95" s="1">
        <v>14272706069</v>
      </c>
      <c r="C95" s="1" t="s">
        <v>1</v>
      </c>
      <c r="D95" s="4">
        <v>616.79</v>
      </c>
      <c r="E95" s="1" t="s">
        <v>43</v>
      </c>
    </row>
    <row r="96" spans="1:5" ht="18" customHeight="1" x14ac:dyDescent="0.25">
      <c r="A96" s="28" t="s">
        <v>103</v>
      </c>
      <c r="B96" s="29"/>
      <c r="C96" s="30"/>
      <c r="D96" s="6">
        <f>SUM(D95)</f>
        <v>616.79</v>
      </c>
      <c r="E96" s="3"/>
    </row>
    <row r="97" spans="1:23" ht="30" x14ac:dyDescent="0.25">
      <c r="A97" s="1" t="s">
        <v>88</v>
      </c>
      <c r="B97" s="1"/>
      <c r="C97" s="1"/>
      <c r="D97" s="4">
        <v>100</v>
      </c>
      <c r="E97" s="2" t="s">
        <v>106</v>
      </c>
    </row>
    <row r="98" spans="1:23" ht="30" x14ac:dyDescent="0.25">
      <c r="A98" s="1" t="s">
        <v>88</v>
      </c>
      <c r="B98" s="1"/>
      <c r="C98" s="1"/>
      <c r="D98" s="4">
        <v>87.39</v>
      </c>
      <c r="E98" s="2" t="s">
        <v>107</v>
      </c>
    </row>
    <row r="99" spans="1:23" x14ac:dyDescent="0.25">
      <c r="A99" s="28" t="s">
        <v>108</v>
      </c>
      <c r="B99" s="29"/>
      <c r="C99" s="30"/>
      <c r="D99" s="6">
        <f>SUM(D97:D98)</f>
        <v>187.39</v>
      </c>
      <c r="E99" s="3"/>
    </row>
    <row r="100" spans="1:23" ht="30" x14ac:dyDescent="0.25">
      <c r="A100" s="1" t="s">
        <v>110</v>
      </c>
      <c r="B100" s="1"/>
      <c r="C100" s="1"/>
      <c r="D100" s="4">
        <v>4965.03</v>
      </c>
      <c r="E100" s="2" t="s">
        <v>109</v>
      </c>
    </row>
    <row r="101" spans="1:23" ht="45" x14ac:dyDescent="0.25">
      <c r="A101" s="1" t="s">
        <v>110</v>
      </c>
      <c r="B101" s="1"/>
      <c r="C101" s="1"/>
      <c r="D101" s="4">
        <v>270.61</v>
      </c>
      <c r="E101" s="2" t="s">
        <v>112</v>
      </c>
    </row>
    <row r="102" spans="1:23" ht="17.25" customHeight="1" x14ac:dyDescent="0.25">
      <c r="A102" s="28" t="s">
        <v>111</v>
      </c>
      <c r="B102" s="29"/>
      <c r="C102" s="30"/>
      <c r="D102" s="6">
        <f>SUM(D100:D101)</f>
        <v>5235.6399999999994</v>
      </c>
      <c r="E102" s="3"/>
    </row>
    <row r="103" spans="1:23" s="9" customFormat="1" ht="27.75" customHeight="1" x14ac:dyDescent="0.25">
      <c r="A103" s="31" t="s">
        <v>87</v>
      </c>
      <c r="B103" s="32"/>
      <c r="C103" s="33"/>
      <c r="D103" s="7">
        <f>D11+D13+D17+D19+D21+D23+D25+D27+D29+D31+D33+D35+D37+D40+D42+D44+D48+D50+D52+D54+D56+D58+D60+D62+D64+D66+D68+D70+D72+D74+D76+D78+D80+D82+D84+D86+D88+D90+D92+D94+D96+D99+D102</f>
        <v>24607.360000000001</v>
      </c>
      <c r="E103" s="8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</sheetData>
  <mergeCells count="46">
    <mergeCell ref="A99:C99"/>
    <mergeCell ref="A102:C102"/>
    <mergeCell ref="A86:C86"/>
    <mergeCell ref="A103:C103"/>
    <mergeCell ref="A6:E6"/>
    <mergeCell ref="A7:E7"/>
    <mergeCell ref="A88:C88"/>
    <mergeCell ref="A90:C90"/>
    <mergeCell ref="A92:C92"/>
    <mergeCell ref="A94:C94"/>
    <mergeCell ref="A96:C96"/>
    <mergeCell ref="A74:C74"/>
    <mergeCell ref="A76:C76"/>
    <mergeCell ref="A78:C78"/>
    <mergeCell ref="A80:C80"/>
    <mergeCell ref="A82:C82"/>
    <mergeCell ref="A84:C84"/>
    <mergeCell ref="A58:C58"/>
    <mergeCell ref="A64:C64"/>
    <mergeCell ref="A66:C66"/>
    <mergeCell ref="A68:C68"/>
    <mergeCell ref="A70:C70"/>
    <mergeCell ref="A72:C72"/>
    <mergeCell ref="A60:C60"/>
    <mergeCell ref="A62:C62"/>
    <mergeCell ref="A56:C56"/>
    <mergeCell ref="A31:C31"/>
    <mergeCell ref="A33:C33"/>
    <mergeCell ref="A35:C35"/>
    <mergeCell ref="A37:C37"/>
    <mergeCell ref="A40:C40"/>
    <mergeCell ref="A42:C42"/>
    <mergeCell ref="A44:C44"/>
    <mergeCell ref="A48:C48"/>
    <mergeCell ref="A50:C50"/>
    <mergeCell ref="A52:C52"/>
    <mergeCell ref="A54:C54"/>
    <mergeCell ref="A29:C29"/>
    <mergeCell ref="A11:C11"/>
    <mergeCell ref="A13:C13"/>
    <mergeCell ref="A17:C17"/>
    <mergeCell ref="A25:C25"/>
    <mergeCell ref="A27:C27"/>
    <mergeCell ref="A19:C19"/>
    <mergeCell ref="A21:C21"/>
    <mergeCell ref="A23:C2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17DA-337E-4E20-9153-0A9605BB9622}">
  <sheetPr>
    <pageSetUpPr fitToPage="1"/>
  </sheetPr>
  <dimension ref="A1:V30"/>
  <sheetViews>
    <sheetView tabSelected="1" workbookViewId="0">
      <selection activeCell="C17" sqref="C17"/>
    </sheetView>
  </sheetViews>
  <sheetFormatPr defaultColWidth="8.85546875" defaultRowHeight="15" x14ac:dyDescent="0.25"/>
  <cols>
    <col min="1" max="1" width="19.28515625" style="11" customWidth="1"/>
    <col min="2" max="2" width="69.28515625" style="11" customWidth="1"/>
    <col min="3" max="22" width="8.85546875" style="12"/>
    <col min="23" max="16384" width="8.85546875" style="11"/>
  </cols>
  <sheetData>
    <row r="1" spans="1:22" x14ac:dyDescent="0.25">
      <c r="A1" s="18" t="s">
        <v>0</v>
      </c>
      <c r="B1" s="18"/>
    </row>
    <row r="2" spans="1:22" x14ac:dyDescent="0.25">
      <c r="A2" s="18" t="s">
        <v>104</v>
      </c>
      <c r="B2" s="18"/>
    </row>
    <row r="3" spans="1:22" x14ac:dyDescent="0.25">
      <c r="A3" s="18" t="s">
        <v>105</v>
      </c>
      <c r="B3" s="18"/>
    </row>
    <row r="6" spans="1:22" x14ac:dyDescent="0.25">
      <c r="A6" s="35" t="s">
        <v>2</v>
      </c>
      <c r="B6" s="35"/>
    </row>
    <row r="7" spans="1:22" x14ac:dyDescent="0.25">
      <c r="A7" s="35" t="s">
        <v>3</v>
      </c>
      <c r="B7" s="35"/>
    </row>
    <row r="9" spans="1:22" s="18" customFormat="1" ht="30" x14ac:dyDescent="0.25">
      <c r="A9" s="27" t="s">
        <v>7</v>
      </c>
      <c r="B9" s="16" t="s">
        <v>8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ht="24.75" customHeight="1" x14ac:dyDescent="0.25">
      <c r="A10" s="14">
        <v>125369.25</v>
      </c>
      <c r="B10" s="13" t="s">
        <v>89</v>
      </c>
    </row>
    <row r="11" spans="1:22" ht="21.6" customHeight="1" x14ac:dyDescent="0.25">
      <c r="A11" s="14">
        <v>5520.23</v>
      </c>
      <c r="B11" s="13" t="s">
        <v>91</v>
      </c>
    </row>
    <row r="12" spans="1:22" ht="21.6" customHeight="1" x14ac:dyDescent="0.25">
      <c r="A12" s="14">
        <v>20685.91</v>
      </c>
      <c r="B12" s="13" t="s">
        <v>90</v>
      </c>
    </row>
    <row r="13" spans="1:22" ht="36" customHeight="1" x14ac:dyDescent="0.25">
      <c r="A13" s="14">
        <f>91+11139.5+741.86-A14</f>
        <v>7602.89</v>
      </c>
      <c r="B13" s="22" t="s">
        <v>124</v>
      </c>
    </row>
    <row r="14" spans="1:22" ht="36" customHeight="1" x14ac:dyDescent="0.25">
      <c r="A14" s="14">
        <f>4369.47</f>
        <v>4369.47</v>
      </c>
      <c r="B14" s="22" t="s">
        <v>123</v>
      </c>
    </row>
    <row r="15" spans="1:22" ht="21.6" customHeight="1" x14ac:dyDescent="0.25">
      <c r="A15" s="14">
        <v>2611.87</v>
      </c>
      <c r="B15" s="13" t="s">
        <v>92</v>
      </c>
    </row>
    <row r="16" spans="1:22" ht="27" customHeight="1" x14ac:dyDescent="0.25">
      <c r="A16" s="15">
        <f>SUM(A10:A15)</f>
        <v>166159.62</v>
      </c>
      <c r="B16" s="16" t="s">
        <v>87</v>
      </c>
    </row>
    <row r="30" spans="1:22" s="18" customFormat="1" x14ac:dyDescent="0.25">
      <c r="A30" s="11"/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</sheetData>
  <mergeCells count="2"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2024-02-19T09:41:03Z</cp:lastPrinted>
  <dcterms:created xsi:type="dcterms:W3CDTF">2024-02-16T12:50:54Z</dcterms:created>
  <dcterms:modified xsi:type="dcterms:W3CDTF">2024-02-19T09:57:55Z</dcterms:modified>
</cp:coreProperties>
</file>